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205" activeTab="0"/>
  </bookViews>
  <sheets>
    <sheet name="งบรับ-จ่าย" sheetId="1" r:id="rId1"/>
  </sheets>
  <definedNames/>
  <calcPr fullCalcOnLoad="1"/>
</workbook>
</file>

<file path=xl/sharedStrings.xml><?xml version="1.0" encoding="utf-8"?>
<sst xmlns="http://schemas.openxmlformats.org/spreadsheetml/2006/main" count="72" uniqueCount="48">
  <si>
    <t>องค์การบริหารส่วนตำบลแม่จัน  อำเภอแม่จัน  จังหวัดเชียงราย</t>
  </si>
  <si>
    <t>ค่าภาษีอากร</t>
  </si>
  <si>
    <t>ค่าธรรมเนียม ค่าปรับและค่าใบอนุญาต</t>
  </si>
  <si>
    <t>รายได้จากทรัพย์สิน</t>
  </si>
  <si>
    <t>รายได้เบ็ดเตล็ด</t>
  </si>
  <si>
    <t>ภาษีจัดสรร</t>
  </si>
  <si>
    <t>รวมเงินตามประมาณการรายรับทั้งสิ้น</t>
  </si>
  <si>
    <t>รายรับตามประมาณการ</t>
  </si>
  <si>
    <t>เงินอุดหนุนทั่วไป</t>
  </si>
  <si>
    <t>เงินอุดหนุนที่รัฐบาลให้โดยวัตถุประสงค์</t>
  </si>
  <si>
    <t>รวมรายรับทั้งสิ้น</t>
  </si>
  <si>
    <t>ประมาณการ</t>
  </si>
  <si>
    <t>รายรับจริง</t>
  </si>
  <si>
    <t>+</t>
  </si>
  <si>
    <t xml:space="preserve"> -</t>
  </si>
  <si>
    <t>สูง</t>
  </si>
  <si>
    <t>ต่ำ</t>
  </si>
  <si>
    <t>รายจ่ายตามงบประมาณ</t>
  </si>
  <si>
    <t>งบกลาง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</si>
  <si>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</si>
  <si>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</si>
  <si>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</si>
  <si>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</si>
  <si>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</si>
  <si>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</si>
  <si>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</si>
  <si>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</si>
  <si>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</si>
  <si>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</si>
  <si>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>จ่ายขาดเงินสะสม</t>
  </si>
  <si>
    <t>รวมรายจ่ายตามประมาณการรายจ่ายทั้งสิ้น</t>
  </si>
  <si>
    <t>รายจ่ายที่เกิดจากเงินอุดหนุนที่รัฐบาลจ่ายให้โดยวัตถุประสงค์</t>
  </si>
  <si>
    <t>รายรับ   สูงกว่า   รายจ่าย</t>
  </si>
  <si>
    <t>รายจ่ายจริง</t>
  </si>
  <si>
    <t>-</t>
  </si>
  <si>
    <t>รวมรายจ่ายทั้งสิ้น</t>
  </si>
  <si>
    <t>งบรายรับ - รายจ่าย  ตามงบประมาณ  ประจำปี  2553</t>
  </si>
  <si>
    <t>เงินอุดหนุนเฉพาะกิจ</t>
  </si>
  <si>
    <t xml:space="preserve"> </t>
  </si>
  <si>
    <t>รายได้รอการรับรู้</t>
  </si>
  <si>
    <t>รวม</t>
  </si>
  <si>
    <t>ตั้งแต่วันที่  1  ตุลาคม 2552  -  30  มิถุนายน  2553</t>
  </si>
  <si>
    <t xml:space="preserve">(ลงชื่อ) ...............................................           (ลงชื่อ) ............................................... </t>
  </si>
  <si>
    <t xml:space="preserve">       (ลงชื่อ) ..................................................</t>
  </si>
  <si>
    <t xml:space="preserve">         (นางสาวสุรีรัตน์  ชุ่มมงคล)                        (นางนงค์รักษ์     ขันทะ )</t>
  </si>
  <si>
    <t xml:space="preserve">       ( นายสายัณย์    ขัติยะ )</t>
  </si>
  <si>
    <t xml:space="preserve">           นักวิชาการเงินและบัญชี                               หัวหน้าส่วนการคลัง</t>
  </si>
  <si>
    <t>นายกองค์การบริหารส่วนตำบลแม่จัน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</si>
</sst>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@\)"/>
    <numFmt numFmtId="188" formatCode="mmm\-yyyy"/>
  </numFmts>
  <fonts count="42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sz val="16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6"/>
      <color rgb="FFFF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4" xfId="0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43" fontId="1" fillId="0" borderId="18" xfId="36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3" fontId="3" fillId="0" borderId="13" xfId="36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43" fontId="1" fillId="0" borderId="12" xfId="36" applyFont="1" applyFill="1" applyBorder="1" applyAlignment="1">
      <alignment/>
    </xf>
    <xf numFmtId="43" fontId="2" fillId="0" borderId="0" xfId="36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3" fontId="1" fillId="0" borderId="0" xfId="36" applyFont="1" applyFill="1" applyAlignment="1">
      <alignment/>
    </xf>
    <xf numFmtId="43" fontId="2" fillId="0" borderId="0" xfId="36" applyFont="1" applyFill="1" applyAlignment="1">
      <alignment horizontal="center"/>
    </xf>
    <xf numFmtId="43" fontId="2" fillId="0" borderId="0" xfId="36" applyFont="1" applyFill="1" applyAlignment="1">
      <alignment/>
    </xf>
    <xf numFmtId="43" fontId="1" fillId="0" borderId="0" xfId="36" applyFont="1" applyFill="1" applyBorder="1" applyAlignment="1">
      <alignment/>
    </xf>
    <xf numFmtId="43" fontId="3" fillId="0" borderId="0" xfId="36" applyFont="1" applyFill="1" applyAlignment="1">
      <alignment horizontal="center"/>
    </xf>
    <xf numFmtId="43" fontId="1" fillId="0" borderId="0" xfId="0" applyNumberFormat="1" applyFont="1" applyFill="1" applyBorder="1" applyAlignment="1">
      <alignment/>
    </xf>
    <xf numFmtId="15" fontId="2" fillId="0" borderId="0" xfId="36" applyNumberFormat="1" applyFont="1" applyFill="1" applyAlignment="1">
      <alignment horizontal="center"/>
    </xf>
    <xf numFmtId="43" fontId="40" fillId="0" borderId="0" xfId="36" applyFont="1" applyBorder="1" applyAlignment="1">
      <alignment/>
    </xf>
    <xf numFmtId="0" fontId="40" fillId="0" borderId="0" xfId="0" applyFont="1" applyBorder="1" applyAlignment="1">
      <alignment horizontal="left"/>
    </xf>
    <xf numFmtId="43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4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="60" zoomScalePageLayoutView="0" workbookViewId="0" topLeftCell="A16">
      <selection activeCell="F41" sqref="F41"/>
    </sheetView>
  </sheetViews>
  <sheetFormatPr defaultColWidth="9.140625" defaultRowHeight="12.75"/>
  <cols>
    <col min="1" max="1" width="1.8515625" style="1" customWidth="1"/>
    <col min="2" max="2" width="41.7109375" style="1" customWidth="1"/>
    <col min="3" max="3" width="16.28125" style="15" customWidth="1"/>
    <col min="4" max="4" width="16.421875" style="15" customWidth="1"/>
    <col min="5" max="5" width="4.7109375" style="16" customWidth="1"/>
    <col min="6" max="7" width="16.7109375" style="15" customWidth="1"/>
    <col min="8" max="8" width="12.7109375" style="40" bestFit="1" customWidth="1"/>
    <col min="9" max="9" width="11.28125" style="1" bestFit="1" customWidth="1"/>
    <col min="10" max="10" width="12.57421875" style="1" customWidth="1"/>
    <col min="11" max="11" width="13.8515625" style="1" customWidth="1"/>
    <col min="12" max="16384" width="9.140625" style="1" customWidth="1"/>
  </cols>
  <sheetData>
    <row r="1" spans="1:7" ht="26.25">
      <c r="A1" s="53" t="s">
        <v>0</v>
      </c>
      <c r="B1" s="53"/>
      <c r="C1" s="53"/>
      <c r="D1" s="53"/>
      <c r="E1" s="53"/>
      <c r="F1" s="53"/>
      <c r="G1" s="23"/>
    </row>
    <row r="2" spans="1:7" ht="26.25">
      <c r="A2" s="53" t="s">
        <v>36</v>
      </c>
      <c r="B2" s="53"/>
      <c r="C2" s="53"/>
      <c r="D2" s="53"/>
      <c r="E2" s="53"/>
      <c r="F2" s="53"/>
      <c r="G2" s="23"/>
    </row>
    <row r="3" spans="1:7" ht="26.25">
      <c r="A3" s="54" t="s">
        <v>41</v>
      </c>
      <c r="B3" s="54"/>
      <c r="C3" s="54"/>
      <c r="D3" s="54"/>
      <c r="E3" s="54"/>
      <c r="F3" s="54"/>
      <c r="G3" s="39"/>
    </row>
    <row r="4" spans="1:11" s="5" customFormat="1" ht="18.75" customHeight="1">
      <c r="A4" s="55" t="s">
        <v>7</v>
      </c>
      <c r="B4" s="55"/>
      <c r="C4" s="50" t="s">
        <v>11</v>
      </c>
      <c r="D4" s="50" t="s">
        <v>12</v>
      </c>
      <c r="E4" s="3" t="s">
        <v>13</v>
      </c>
      <c r="F4" s="4" t="s">
        <v>15</v>
      </c>
      <c r="G4" s="25"/>
      <c r="H4" s="46">
        <v>19533</v>
      </c>
      <c r="I4" s="46">
        <v>19534</v>
      </c>
      <c r="J4" s="46">
        <v>19535</v>
      </c>
      <c r="K4" s="5" t="s">
        <v>40</v>
      </c>
    </row>
    <row r="5" spans="1:7" s="5" customFormat="1" ht="20.25" customHeight="1">
      <c r="A5" s="55"/>
      <c r="B5" s="55"/>
      <c r="C5" s="50"/>
      <c r="D5" s="50"/>
      <c r="E5" s="3" t="s">
        <v>14</v>
      </c>
      <c r="F5" s="4" t="s">
        <v>16</v>
      </c>
      <c r="G5" s="25"/>
    </row>
    <row r="6" spans="1:11" ht="23.25">
      <c r="A6" s="6"/>
      <c r="B6" s="7" t="s">
        <v>1</v>
      </c>
      <c r="C6" s="8">
        <v>257000</v>
      </c>
      <c r="D6" s="8">
        <f>193943.25+47462.95+96851+K6</f>
        <v>338671.87</v>
      </c>
      <c r="E6" s="9" t="s">
        <v>13</v>
      </c>
      <c r="F6" s="8">
        <f aca="true" t="shared" si="0" ref="F6:F12">+D6-C6</f>
        <v>81671.87</v>
      </c>
      <c r="G6" s="30"/>
      <c r="H6" s="47">
        <v>353.58</v>
      </c>
      <c r="I6" s="5"/>
      <c r="J6" s="47">
        <v>61.09</v>
      </c>
      <c r="K6" s="49">
        <f>SUM(H6:J6)</f>
        <v>414.66999999999996</v>
      </c>
    </row>
    <row r="7" spans="1:11" ht="23.25">
      <c r="A7" s="6"/>
      <c r="B7" s="7" t="s">
        <v>2</v>
      </c>
      <c r="C7" s="8">
        <v>176000</v>
      </c>
      <c r="D7" s="8">
        <f>18310+119143+130+15900+K7</f>
        <v>153843</v>
      </c>
      <c r="E7" s="9" t="s">
        <v>34</v>
      </c>
      <c r="F7" s="8">
        <f t="shared" si="0"/>
        <v>-22157</v>
      </c>
      <c r="G7" s="30"/>
      <c r="H7" s="47">
        <v>120</v>
      </c>
      <c r="I7" s="1">
        <v>240</v>
      </c>
      <c r="K7" s="49">
        <f aca="true" t="shared" si="1" ref="K7:K15">SUM(H7:J7)</f>
        <v>360</v>
      </c>
    </row>
    <row r="8" spans="1:11" ht="23.25">
      <c r="A8" s="6"/>
      <c r="B8" s="7" t="s">
        <v>3</v>
      </c>
      <c r="C8" s="8">
        <v>156000</v>
      </c>
      <c r="D8" s="8">
        <f>3000+59705.83</f>
        <v>62705.83</v>
      </c>
      <c r="E8" s="9" t="s">
        <v>34</v>
      </c>
      <c r="F8" s="8">
        <f t="shared" si="0"/>
        <v>-93294.17</v>
      </c>
      <c r="G8" s="30"/>
      <c r="H8" s="43"/>
      <c r="K8" s="49"/>
    </row>
    <row r="9" spans="1:11" ht="23.25">
      <c r="A9" s="6"/>
      <c r="B9" s="7" t="s">
        <v>4</v>
      </c>
      <c r="C9" s="8">
        <v>83000</v>
      </c>
      <c r="D9" s="8">
        <f>49500+2910</f>
        <v>52410</v>
      </c>
      <c r="E9" s="9" t="s">
        <v>34</v>
      </c>
      <c r="F9" s="8">
        <f t="shared" si="0"/>
        <v>-30590</v>
      </c>
      <c r="G9" s="30"/>
      <c r="H9" s="43"/>
      <c r="K9" s="49"/>
    </row>
    <row r="10" spans="1:11" ht="23.25">
      <c r="A10" s="6"/>
      <c r="B10" s="7" t="s">
        <v>5</v>
      </c>
      <c r="C10" s="8">
        <v>9841500</v>
      </c>
      <c r="D10" s="8">
        <f>1226981.91+3174780.26+7401.67+686618.54+1792525.84+18497.65+21673.33+859770+365.69+K10</f>
        <v>8306741.920000001</v>
      </c>
      <c r="E10" s="9" t="s">
        <v>34</v>
      </c>
      <c r="F10" s="8">
        <f t="shared" si="0"/>
        <v>-1534758.0799999991</v>
      </c>
      <c r="G10" s="30"/>
      <c r="H10" s="45">
        <v>405674.03</v>
      </c>
      <c r="J10" s="47">
        <v>112453</v>
      </c>
      <c r="K10" s="49">
        <f t="shared" si="1"/>
        <v>518127.03</v>
      </c>
    </row>
    <row r="11" spans="1:11" ht="23.25">
      <c r="A11" s="6"/>
      <c r="B11" s="7" t="s">
        <v>8</v>
      </c>
      <c r="C11" s="8">
        <v>7154000</v>
      </c>
      <c r="D11" s="8">
        <v>5561900</v>
      </c>
      <c r="E11" s="9" t="s">
        <v>34</v>
      </c>
      <c r="F11" s="8">
        <f t="shared" si="0"/>
        <v>-1592100</v>
      </c>
      <c r="G11" s="30"/>
      <c r="H11" s="48"/>
      <c r="K11" s="49">
        <f t="shared" si="1"/>
        <v>0</v>
      </c>
    </row>
    <row r="12" spans="1:11" ht="23.25">
      <c r="A12" s="6"/>
      <c r="B12" s="7" t="s">
        <v>39</v>
      </c>
      <c r="C12" s="8"/>
      <c r="D12" s="8">
        <v>258684.55</v>
      </c>
      <c r="E12" s="9"/>
      <c r="F12" s="8">
        <f t="shared" si="0"/>
        <v>258684.55</v>
      </c>
      <c r="G12" s="30"/>
      <c r="H12" s="48"/>
      <c r="K12" s="49">
        <f t="shared" si="1"/>
        <v>0</v>
      </c>
    </row>
    <row r="13" spans="1:11" s="11" customFormat="1" ht="23.25">
      <c r="A13" s="51" t="s">
        <v>6</v>
      </c>
      <c r="B13" s="52"/>
      <c r="C13" s="10">
        <f>SUM(C6:C12)</f>
        <v>17667500</v>
      </c>
      <c r="D13" s="10">
        <f>SUM(D6:D12)</f>
        <v>14734957.170000002</v>
      </c>
      <c r="E13" s="9" t="s">
        <v>34</v>
      </c>
      <c r="F13" s="10">
        <f>SUM(F6:F12)</f>
        <v>-2932542.829999999</v>
      </c>
      <c r="G13" s="22"/>
      <c r="H13" s="42"/>
      <c r="K13" s="49">
        <f t="shared" si="1"/>
        <v>0</v>
      </c>
    </row>
    <row r="14" spans="1:11" ht="23.25">
      <c r="A14" s="6"/>
      <c r="B14" s="7" t="s">
        <v>9</v>
      </c>
      <c r="C14" s="8"/>
      <c r="D14" s="8">
        <f>65000+1309500+20000+2042900+K14</f>
        <v>3873900</v>
      </c>
      <c r="E14" s="9"/>
      <c r="F14" s="8">
        <f>+D14</f>
        <v>3873900</v>
      </c>
      <c r="G14" s="30"/>
      <c r="I14" s="11">
        <v>436500</v>
      </c>
      <c r="K14" s="49">
        <f t="shared" si="1"/>
        <v>436500</v>
      </c>
    </row>
    <row r="15" spans="1:11" ht="23.25">
      <c r="A15" s="26"/>
      <c r="B15" s="7" t="s">
        <v>37</v>
      </c>
      <c r="C15" s="27"/>
      <c r="D15" s="8">
        <f>51660+50676+51660</f>
        <v>153996</v>
      </c>
      <c r="E15" s="28"/>
      <c r="F15" s="8">
        <f>+D15</f>
        <v>153996</v>
      </c>
      <c r="G15" s="30"/>
      <c r="K15" s="49">
        <f t="shared" si="1"/>
        <v>0</v>
      </c>
    </row>
    <row r="16" spans="1:8" s="11" customFormat="1" ht="24" thickBot="1">
      <c r="A16" s="58" t="s">
        <v>10</v>
      </c>
      <c r="B16" s="59"/>
      <c r="C16" s="13">
        <f>SUM(C13:C14)</f>
        <v>17667500</v>
      </c>
      <c r="D16" s="13">
        <f>SUM(D13:D15)</f>
        <v>18762853.17</v>
      </c>
      <c r="E16" s="14"/>
      <c r="F16" s="13">
        <f>SUM(F13:F15)</f>
        <v>1095353.1700000009</v>
      </c>
      <c r="G16" s="22"/>
      <c r="H16" s="42"/>
    </row>
    <row r="17" ht="7.5" customHeight="1" thickTop="1"/>
    <row r="18" spans="1:8" s="5" customFormat="1" ht="18.75" customHeight="1">
      <c r="A18" s="55" t="s">
        <v>17</v>
      </c>
      <c r="B18" s="55"/>
      <c r="C18" s="50" t="s">
        <v>11</v>
      </c>
      <c r="D18" s="50" t="s">
        <v>33</v>
      </c>
      <c r="E18" s="3" t="s">
        <v>13</v>
      </c>
      <c r="F18" s="4" t="s">
        <v>15</v>
      </c>
      <c r="G18" s="25"/>
      <c r="H18" s="41"/>
    </row>
    <row r="19" spans="1:8" s="5" customFormat="1" ht="21" customHeight="1">
      <c r="A19" s="55"/>
      <c r="B19" s="55"/>
      <c r="C19" s="50"/>
      <c r="D19" s="50"/>
      <c r="E19" s="3" t="s">
        <v>14</v>
      </c>
      <c r="F19" s="4" t="s">
        <v>16</v>
      </c>
      <c r="G19" s="25"/>
      <c r="H19" s="41"/>
    </row>
    <row r="20" spans="1:12" ht="23.25">
      <c r="A20" s="6"/>
      <c r="B20" s="7" t="s">
        <v>18</v>
      </c>
      <c r="C20" s="8">
        <v>3273734</v>
      </c>
      <c r="D20" s="8">
        <v>2127783</v>
      </c>
      <c r="E20" s="9" t="s">
        <v>13</v>
      </c>
      <c r="F20" s="8">
        <f>+C20-D20</f>
        <v>1145951</v>
      </c>
      <c r="G20" s="30"/>
      <c r="H20" s="43"/>
      <c r="I20" s="30"/>
      <c r="J20" s="2"/>
      <c r="K20" s="2"/>
      <c r="L20" s="2"/>
    </row>
    <row r="21" spans="1:12" ht="23.25">
      <c r="A21" s="6"/>
      <c r="B21" s="7" t="s">
        <v>19</v>
      </c>
      <c r="C21" s="8">
        <v>4020600</v>
      </c>
      <c r="D21" s="8">
        <v>2316908</v>
      </c>
      <c r="E21" s="9" t="s">
        <v>13</v>
      </c>
      <c r="F21" s="8">
        <f aca="true" t="shared" si="2" ref="F21:F30">+C21-D21</f>
        <v>1703692</v>
      </c>
      <c r="G21" s="30"/>
      <c r="I21" s="30"/>
      <c r="J21" s="2"/>
      <c r="K21" s="2"/>
      <c r="L21" s="2"/>
    </row>
    <row r="22" spans="1:12" ht="23.25">
      <c r="A22" s="6"/>
      <c r="B22" s="7" t="s">
        <v>20</v>
      </c>
      <c r="C22" s="8">
        <v>1715040</v>
      </c>
      <c r="D22" s="8">
        <v>2158108</v>
      </c>
      <c r="E22" s="9" t="s">
        <v>13</v>
      </c>
      <c r="F22" s="8">
        <f t="shared" si="2"/>
        <v>-443068</v>
      </c>
      <c r="G22" s="30"/>
      <c r="H22" s="43"/>
      <c r="I22" s="30"/>
      <c r="J22" s="2"/>
      <c r="K22" s="2"/>
      <c r="L22" s="2"/>
    </row>
    <row r="23" spans="1:12" ht="23.25">
      <c r="A23" s="6"/>
      <c r="B23" s="7" t="s">
        <v>21</v>
      </c>
      <c r="C23" s="8">
        <v>684200</v>
      </c>
      <c r="D23" s="8">
        <v>493822</v>
      </c>
      <c r="E23" s="9" t="s">
        <v>13</v>
      </c>
      <c r="F23" s="8">
        <f t="shared" si="2"/>
        <v>190378</v>
      </c>
      <c r="G23" s="30"/>
      <c r="I23" s="30"/>
      <c r="J23" s="2"/>
      <c r="K23" s="2"/>
      <c r="L23" s="2"/>
    </row>
    <row r="24" spans="1:12" ht="23.25">
      <c r="A24" s="6"/>
      <c r="B24" s="7" t="s">
        <v>22</v>
      </c>
      <c r="C24" s="8">
        <v>2436600</v>
      </c>
      <c r="D24" s="8">
        <f>1215029.83+H24</f>
        <v>1216529.83</v>
      </c>
      <c r="E24" s="9" t="s">
        <v>13</v>
      </c>
      <c r="F24" s="8">
        <f t="shared" si="2"/>
        <v>1220070.17</v>
      </c>
      <c r="G24" s="30"/>
      <c r="H24" s="43">
        <v>1500</v>
      </c>
      <c r="L24" s="2"/>
    </row>
    <row r="25" spans="1:12" ht="23.25">
      <c r="A25" s="6"/>
      <c r="B25" s="7" t="s">
        <v>23</v>
      </c>
      <c r="C25" s="8">
        <v>2001620</v>
      </c>
      <c r="D25" s="8">
        <f>928223.66+H25</f>
        <v>928523.66</v>
      </c>
      <c r="E25" s="9" t="s">
        <v>13</v>
      </c>
      <c r="F25" s="8">
        <f>+C25-D25</f>
        <v>1073096.3399999999</v>
      </c>
      <c r="G25" s="30"/>
      <c r="H25" s="2">
        <v>300</v>
      </c>
      <c r="I25" s="2"/>
      <c r="J25" s="2"/>
      <c r="K25" s="2"/>
      <c r="L25" s="2"/>
    </row>
    <row r="26" spans="1:12" ht="23.25">
      <c r="A26" s="6"/>
      <c r="B26" s="7" t="s">
        <v>24</v>
      </c>
      <c r="C26" s="8">
        <v>396000</v>
      </c>
      <c r="D26" s="8">
        <v>116827.44</v>
      </c>
      <c r="E26" s="9" t="s">
        <v>13</v>
      </c>
      <c r="F26" s="8">
        <f>+C26-D26</f>
        <v>279172.56</v>
      </c>
      <c r="G26" s="30"/>
      <c r="H26" s="43"/>
      <c r="I26" s="30"/>
      <c r="J26" s="2"/>
      <c r="K26" s="2"/>
      <c r="L26" s="2"/>
    </row>
    <row r="27" spans="1:12" ht="23.25">
      <c r="A27" s="6"/>
      <c r="B27" s="7" t="s">
        <v>25</v>
      </c>
      <c r="C27" s="8">
        <v>2008000</v>
      </c>
      <c r="D27" s="8">
        <v>1392052</v>
      </c>
      <c r="E27" s="9" t="s">
        <v>13</v>
      </c>
      <c r="F27" s="8">
        <f>+C27-D27</f>
        <v>615948</v>
      </c>
      <c r="G27" s="30"/>
      <c r="H27" s="43"/>
      <c r="I27" s="30"/>
      <c r="J27" s="2"/>
      <c r="K27" s="2"/>
      <c r="L27" s="2"/>
    </row>
    <row r="28" spans="1:12" ht="23.25">
      <c r="A28" s="6"/>
      <c r="B28" s="7" t="s">
        <v>26</v>
      </c>
      <c r="C28" s="8">
        <v>316800</v>
      </c>
      <c r="D28" s="8">
        <v>246274</v>
      </c>
      <c r="E28" s="9" t="s">
        <v>13</v>
      </c>
      <c r="F28" s="8">
        <f>+C28-D28</f>
        <v>70526</v>
      </c>
      <c r="G28" s="30"/>
      <c r="H28" s="43"/>
      <c r="I28" s="2"/>
      <c r="J28" s="2"/>
      <c r="K28" s="2"/>
      <c r="L28" s="2"/>
    </row>
    <row r="29" spans="1:12" ht="23.25">
      <c r="A29" s="6"/>
      <c r="B29" s="7" t="s">
        <v>27</v>
      </c>
      <c r="C29" s="8">
        <v>514126</v>
      </c>
      <c r="D29" s="8">
        <v>239000</v>
      </c>
      <c r="E29" s="9" t="s">
        <v>13</v>
      </c>
      <c r="F29" s="8">
        <f t="shared" si="2"/>
        <v>275126</v>
      </c>
      <c r="G29" s="30"/>
      <c r="H29" s="43"/>
      <c r="I29" s="2"/>
      <c r="J29" s="2"/>
      <c r="K29" s="2"/>
      <c r="L29" s="2"/>
    </row>
    <row r="30" spans="1:12" ht="23.25">
      <c r="A30" s="6"/>
      <c r="B30" s="7" t="s">
        <v>28</v>
      </c>
      <c r="C30" s="8">
        <v>300780</v>
      </c>
      <c r="D30" s="8">
        <v>148824</v>
      </c>
      <c r="E30" s="9" t="s">
        <v>13</v>
      </c>
      <c r="F30" s="8">
        <f t="shared" si="2"/>
        <v>151956</v>
      </c>
      <c r="G30" s="30"/>
      <c r="H30" s="43"/>
      <c r="I30" s="2"/>
      <c r="J30" s="2"/>
      <c r="K30" s="2"/>
      <c r="L30" s="2"/>
    </row>
    <row r="31" spans="1:12" s="11" customFormat="1" ht="23.25">
      <c r="A31" s="51" t="s">
        <v>30</v>
      </c>
      <c r="B31" s="52"/>
      <c r="C31" s="10">
        <f>SUM(C20:C32)</f>
        <v>17667500</v>
      </c>
      <c r="D31" s="10">
        <f>SUM(D20:D30)</f>
        <v>11384651.93</v>
      </c>
      <c r="E31" s="4" t="s">
        <v>13</v>
      </c>
      <c r="F31" s="10">
        <f>SUM(F20:F30)</f>
        <v>6282848.069999999</v>
      </c>
      <c r="G31" s="22"/>
      <c r="H31" s="38"/>
      <c r="I31" s="12"/>
      <c r="J31" s="12"/>
      <c r="K31" s="12"/>
      <c r="L31" s="12"/>
    </row>
    <row r="32" spans="1:12" ht="23.25">
      <c r="A32" s="60" t="s">
        <v>29</v>
      </c>
      <c r="B32" s="61"/>
      <c r="C32" s="37"/>
      <c r="D32" s="8">
        <f>1056006.5+264300+122800</f>
        <v>1443106.5</v>
      </c>
      <c r="E32" s="19"/>
      <c r="F32" s="33"/>
      <c r="G32" s="43"/>
      <c r="H32" s="43"/>
      <c r="I32" s="2"/>
      <c r="J32" s="2"/>
      <c r="K32" s="2"/>
      <c r="L32" s="2"/>
    </row>
    <row r="33" spans="1:12" s="11" customFormat="1" ht="23.25">
      <c r="A33" s="31" t="s">
        <v>37</v>
      </c>
      <c r="B33" s="32"/>
      <c r="C33" s="36"/>
      <c r="D33" s="8">
        <v>84090</v>
      </c>
      <c r="E33" s="25"/>
      <c r="G33" s="22"/>
      <c r="H33" s="38"/>
      <c r="I33" s="12"/>
      <c r="J33" s="12"/>
      <c r="K33" s="12"/>
      <c r="L33" s="12"/>
    </row>
    <row r="34" spans="1:12" ht="26.25" customHeight="1">
      <c r="A34" s="6" t="s">
        <v>31</v>
      </c>
      <c r="B34" s="17"/>
      <c r="C34" s="18"/>
      <c r="D34" s="8">
        <f>2559200+H34</f>
        <v>3079000</v>
      </c>
      <c r="E34" s="29"/>
      <c r="F34" s="30"/>
      <c r="G34" s="30"/>
      <c r="H34" s="43">
        <f>130000+389800</f>
        <v>519800</v>
      </c>
      <c r="I34" s="30"/>
      <c r="J34" s="2"/>
      <c r="K34" s="2"/>
      <c r="L34" s="2"/>
    </row>
    <row r="35" spans="1:12" s="11" customFormat="1" ht="23.25">
      <c r="A35" s="51" t="s">
        <v>35</v>
      </c>
      <c r="B35" s="56"/>
      <c r="C35" s="20"/>
      <c r="D35" s="34">
        <f>SUM(D31:D34)</f>
        <v>15990848.43</v>
      </c>
      <c r="E35" s="21"/>
      <c r="F35" s="22" t="s">
        <v>38</v>
      </c>
      <c r="G35" s="22"/>
      <c r="H35" s="38"/>
      <c r="I35" s="12"/>
      <c r="J35" s="12"/>
      <c r="K35" s="12"/>
      <c r="L35" s="12"/>
    </row>
    <row r="36" spans="2:8" s="23" customFormat="1" ht="28.5" customHeight="1" thickBot="1">
      <c r="B36" s="57" t="s">
        <v>32</v>
      </c>
      <c r="C36" s="57"/>
      <c r="D36" s="35">
        <f>+D16-D35</f>
        <v>2772004.740000002</v>
      </c>
      <c r="F36" s="24"/>
      <c r="G36" s="24"/>
      <c r="H36" s="44"/>
    </row>
    <row r="37" spans="1:9" s="2" customFormat="1" ht="52.5" customHeight="1" thickTop="1">
      <c r="A37" s="62" t="s">
        <v>42</v>
      </c>
      <c r="B37" s="62"/>
      <c r="C37" s="62"/>
      <c r="D37" s="62" t="s">
        <v>43</v>
      </c>
      <c r="F37" s="62"/>
      <c r="H37" s="65"/>
      <c r="I37" s="66"/>
    </row>
    <row r="38" spans="1:6" s="2" customFormat="1" ht="21.75" customHeight="1">
      <c r="A38" s="62" t="s">
        <v>44</v>
      </c>
      <c r="B38" s="63"/>
      <c r="C38" s="62"/>
      <c r="D38" s="64" t="s">
        <v>45</v>
      </c>
      <c r="E38" s="64"/>
      <c r="F38" s="64"/>
    </row>
    <row r="39" spans="1:6" s="2" customFormat="1" ht="21.75" customHeight="1">
      <c r="A39" s="62" t="s">
        <v>46</v>
      </c>
      <c r="B39" s="63"/>
      <c r="C39" s="62"/>
      <c r="D39" s="64" t="s">
        <v>47</v>
      </c>
      <c r="E39" s="64"/>
      <c r="F39" s="64"/>
    </row>
  </sheetData>
  <sheetProtection/>
  <mergeCells count="17">
    <mergeCell ref="D38:F38"/>
    <mergeCell ref="D39:F39"/>
    <mergeCell ref="A35:B35"/>
    <mergeCell ref="B36:C36"/>
    <mergeCell ref="A13:B13"/>
    <mergeCell ref="A16:B16"/>
    <mergeCell ref="A18:B19"/>
    <mergeCell ref="C18:C19"/>
    <mergeCell ref="A32:B32"/>
    <mergeCell ref="D18:D19"/>
    <mergeCell ref="A31:B31"/>
    <mergeCell ref="A1:F1"/>
    <mergeCell ref="A2:F2"/>
    <mergeCell ref="A3:F3"/>
    <mergeCell ref="A4:B5"/>
    <mergeCell ref="C4:C5"/>
    <mergeCell ref="D4:D5"/>
  </mergeCells>
  <printOptions/>
  <pageMargins left="0.4724409448818898" right="0.15748031496062992" top="0.17" bottom="0.1968503937007874" header="0.19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Area 51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MoZarD</cp:lastModifiedBy>
  <cp:lastPrinted>2010-08-30T08:22:42Z</cp:lastPrinted>
  <dcterms:created xsi:type="dcterms:W3CDTF">2008-01-17T21:25:29Z</dcterms:created>
  <dcterms:modified xsi:type="dcterms:W3CDTF">2010-08-30T08:27:15Z</dcterms:modified>
  <cp:category/>
  <cp:version/>
  <cp:contentType/>
  <cp:contentStatus/>
</cp:coreProperties>
</file>