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205" activeTab="0"/>
  </bookViews>
  <sheets>
    <sheet name="งบรับ-จ่าย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<sst xmlns="http://schemas.openxmlformats.org/spreadsheetml/2006/main" count="69" uniqueCount="45">
  <si>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องค์การบริหารส่วนตำบลแม่จัน  อำเภอแม่จัน  จังหวัดเชียงราย</t>
  </si>
  <si>
    <t>ค่าภาษีอากร</t>
  </si>
  <si>
    <t>ค่าธรรมเนียม ค่าปรับและค่าใบอนุญาต</t>
  </si>
  <si>
    <t>รายได้จากทรัพย์สิน</t>
  </si>
  <si>
    <t>รายได้เบ็ดเตล็ด</t>
  </si>
  <si>
    <t>ภาษีจัดสรร</t>
  </si>
  <si>
    <t>รวมเงินตามประมาณการรายรับทั้งสิ้น</t>
  </si>
  <si>
    <t>รายรับตามประมาณการ</t>
  </si>
  <si>
    <t>เงินอุดหนุนทั่วไป</t>
  </si>
  <si>
    <t>เงินอุดหนุนที่รัฐบาลให้โดยวัตถุประสงค์</t>
  </si>
  <si>
    <t>รวมรายรับทั้งสิ้น</t>
  </si>
  <si>
    <t>ประมาณการ</t>
  </si>
  <si>
    <t>รายรับจริง</t>
  </si>
  <si>
    <t>+</t>
  </si>
  <si>
    <t xml:space="preserve"> -</t>
  </si>
  <si>
    <t>สูง</t>
  </si>
  <si>
    <t>ต่ำ</t>
  </si>
  <si>
    <t>เงินสำรองรายรับ</t>
  </si>
  <si>
    <t>รายจ่ายตามงบประมาณ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</si>
  <si>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</si>
  <si>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</si>
  <si>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</si>
  <si>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</si>
  <si>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</si>
  <si>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</si>
  <si>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</si>
  <si>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</si>
  <si>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</si>
  <si>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</si>
  <si>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</si>
  <si>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จ่ายขาดเงินสะสม</t>
  </si>
  <si>
    <t>รวมรายจ่ายตามประมาณการรายจ่ายทั้งสิ้น</t>
  </si>
  <si>
    <t>รายจ่ายที่เกิดจากเงินอุดหนุนที่รัฐบาลจ่ายให้โดยวัตถุประสงค์</t>
  </si>
  <si>
    <t>รายรับ   สูงกว่า   รายจ่าย</t>
  </si>
  <si>
    <t>รายจ่ายจริง</t>
  </si>
  <si>
    <t>-</t>
  </si>
  <si>
    <t>รวมรายจ่ายทั้งสิ้น</t>
  </si>
  <si>
    <t>จ่ายจากเงินสำรองเงินรายรับ  ปี 2552</t>
  </si>
  <si>
    <t>468,000.00</t>
  </si>
  <si>
    <t>งบรายรับ - รายจ่าย  ตามงบประมาณ  ประจำปี  2553</t>
  </si>
  <si>
    <t>เงินอุดหนุนเฉพาะกิจ</t>
  </si>
  <si>
    <t>568,000.00</t>
  </si>
  <si>
    <t>17,220.00</t>
  </si>
  <si>
    <t xml:space="preserve"> </t>
  </si>
  <si>
    <t>ตั้งแต่วันที่  1  ตุลาคม 2552  -  23  เมษายน  2553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</si>
</sst>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</numFmts>
  <fonts count="4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3" fontId="1" fillId="0" borderId="10" xfId="36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3" fontId="2" fillId="0" borderId="0" xfId="36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3" fontId="40" fillId="0" borderId="0" xfId="36" applyFont="1" applyAlignment="1">
      <alignment/>
    </xf>
    <xf numFmtId="0" fontId="40" fillId="0" borderId="0" xfId="0" applyFont="1" applyAlignment="1">
      <alignment/>
    </xf>
    <xf numFmtId="43" fontId="40" fillId="0" borderId="0" xfId="0" applyNumberFormat="1" applyFont="1" applyAlignment="1">
      <alignment/>
    </xf>
    <xf numFmtId="4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1" fillId="0" borderId="15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center"/>
    </xf>
    <xf numFmtId="43" fontId="1" fillId="0" borderId="18" xfId="36" applyFont="1" applyFill="1" applyBorder="1" applyAlignment="1">
      <alignment/>
    </xf>
    <xf numFmtId="43" fontId="1" fillId="0" borderId="0" xfId="36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3" fontId="1" fillId="0" borderId="0" xfId="36" applyFont="1" applyFill="1" applyAlignment="1">
      <alignment/>
    </xf>
    <xf numFmtId="43" fontId="3" fillId="0" borderId="13" xfId="36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7">
      <selection activeCell="G33" sqref="G33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6.28125" style="16" customWidth="1"/>
    <col min="4" max="4" width="16.421875" style="16" customWidth="1"/>
    <col min="5" max="5" width="4.7109375" style="17" customWidth="1"/>
    <col min="6" max="6" width="16.7109375" style="16" customWidth="1"/>
    <col min="7" max="7" width="12.7109375" style="1" bestFit="1" customWidth="1"/>
    <col min="8" max="8" width="11.28125" style="2" bestFit="1" customWidth="1"/>
    <col min="9" max="9" width="16.28125" style="1" customWidth="1"/>
    <col min="10" max="16384" width="9.140625" style="1" customWidth="1"/>
  </cols>
  <sheetData>
    <row r="1" spans="1:6" ht="26.25">
      <c r="A1" s="57" t="s">
        <v>0</v>
      </c>
      <c r="B1" s="57"/>
      <c r="C1" s="57"/>
      <c r="D1" s="57"/>
      <c r="E1" s="57"/>
      <c r="F1" s="57"/>
    </row>
    <row r="2" spans="1:6" ht="26.25">
      <c r="A2" s="57" t="s">
        <v>39</v>
      </c>
      <c r="B2" s="57"/>
      <c r="C2" s="57"/>
      <c r="D2" s="57"/>
      <c r="E2" s="57"/>
      <c r="F2" s="57"/>
    </row>
    <row r="3" spans="1:6" ht="26.25">
      <c r="A3" s="58" t="s">
        <v>44</v>
      </c>
      <c r="B3" s="58"/>
      <c r="C3" s="58"/>
      <c r="D3" s="58"/>
      <c r="E3" s="58"/>
      <c r="F3" s="58"/>
    </row>
    <row r="4" spans="1:8" s="5" customFormat="1" ht="18.75" customHeight="1">
      <c r="A4" s="59" t="s">
        <v>7</v>
      </c>
      <c r="B4" s="59"/>
      <c r="C4" s="54" t="s">
        <v>11</v>
      </c>
      <c r="D4" s="54" t="s">
        <v>12</v>
      </c>
      <c r="E4" s="3" t="s">
        <v>13</v>
      </c>
      <c r="F4" s="4" t="s">
        <v>15</v>
      </c>
      <c r="H4" s="6"/>
    </row>
    <row r="5" spans="1:8" s="5" customFormat="1" ht="20.25" customHeight="1">
      <c r="A5" s="59"/>
      <c r="B5" s="59"/>
      <c r="C5" s="54"/>
      <c r="D5" s="54"/>
      <c r="E5" s="3" t="s">
        <v>14</v>
      </c>
      <c r="F5" s="4" t="s">
        <v>16</v>
      </c>
      <c r="H5" s="6"/>
    </row>
    <row r="6" spans="1:6" ht="23.25">
      <c r="A6" s="7"/>
      <c r="B6" s="8" t="s">
        <v>1</v>
      </c>
      <c r="C6" s="9">
        <v>257000</v>
      </c>
      <c r="D6" s="9">
        <v>249596.46</v>
      </c>
      <c r="E6" s="10" t="s">
        <v>35</v>
      </c>
      <c r="F6" s="9">
        <f aca="true" t="shared" si="0" ref="F6:F11">+D6-C6</f>
        <v>-7403.540000000008</v>
      </c>
    </row>
    <row r="7" spans="1:6" ht="23.25">
      <c r="A7" s="7"/>
      <c r="B7" s="8" t="s">
        <v>2</v>
      </c>
      <c r="C7" s="9">
        <v>176000</v>
      </c>
      <c r="D7" s="9">
        <v>119073</v>
      </c>
      <c r="E7" s="10" t="s">
        <v>35</v>
      </c>
      <c r="F7" s="9">
        <f t="shared" si="0"/>
        <v>-56927</v>
      </c>
    </row>
    <row r="8" spans="1:6" ht="23.25">
      <c r="A8" s="7"/>
      <c r="B8" s="8" t="s">
        <v>3</v>
      </c>
      <c r="C8" s="9">
        <v>156000</v>
      </c>
      <c r="D8" s="9">
        <v>14308.22</v>
      </c>
      <c r="E8" s="10" t="s">
        <v>35</v>
      </c>
      <c r="F8" s="9">
        <f t="shared" si="0"/>
        <v>-141691.78</v>
      </c>
    </row>
    <row r="9" spans="1:6" ht="23.25">
      <c r="A9" s="7"/>
      <c r="B9" s="8" t="s">
        <v>4</v>
      </c>
      <c r="C9" s="9">
        <v>83000</v>
      </c>
      <c r="D9" s="9">
        <v>52060</v>
      </c>
      <c r="E9" s="10" t="s">
        <v>35</v>
      </c>
      <c r="F9" s="9">
        <f t="shared" si="0"/>
        <v>-30940</v>
      </c>
    </row>
    <row r="10" spans="1:6" ht="23.25">
      <c r="A10" s="7"/>
      <c r="B10" s="8" t="s">
        <v>5</v>
      </c>
      <c r="C10" s="9">
        <v>9841500</v>
      </c>
      <c r="D10" s="9">
        <f>5593507.49+146996</f>
        <v>5740503.49</v>
      </c>
      <c r="E10" s="10" t="s">
        <v>35</v>
      </c>
      <c r="F10" s="9">
        <f t="shared" si="0"/>
        <v>-4100996.51</v>
      </c>
    </row>
    <row r="11" spans="1:6" ht="23.25">
      <c r="A11" s="7"/>
      <c r="B11" s="8" t="s">
        <v>8</v>
      </c>
      <c r="C11" s="9">
        <v>7154000</v>
      </c>
      <c r="D11" s="9">
        <v>5561900</v>
      </c>
      <c r="E11" s="10" t="s">
        <v>35</v>
      </c>
      <c r="F11" s="9">
        <f t="shared" si="0"/>
        <v>-1592100</v>
      </c>
    </row>
    <row r="12" spans="1:9" s="12" customFormat="1" ht="23.25">
      <c r="A12" s="55" t="s">
        <v>6</v>
      </c>
      <c r="B12" s="56"/>
      <c r="C12" s="11">
        <f>SUM(C6:C11)</f>
        <v>17667500</v>
      </c>
      <c r="D12" s="11">
        <f>SUM(D6:D11)</f>
        <v>11737441.17</v>
      </c>
      <c r="E12" s="10" t="s">
        <v>35</v>
      </c>
      <c r="F12" s="11">
        <f>SUM(F6:F11)</f>
        <v>-5930058.83</v>
      </c>
      <c r="H12" s="13"/>
      <c r="I12" s="41"/>
    </row>
    <row r="13" spans="1:9" ht="23.25">
      <c r="A13" s="7"/>
      <c r="B13" s="8" t="s">
        <v>17</v>
      </c>
      <c r="C13" s="9"/>
      <c r="D13" s="18">
        <v>0</v>
      </c>
      <c r="E13" s="10"/>
      <c r="F13" s="9"/>
      <c r="I13" s="41"/>
    </row>
    <row r="14" spans="1:6" ht="23.25">
      <c r="A14" s="7"/>
      <c r="B14" s="8" t="s">
        <v>9</v>
      </c>
      <c r="C14" s="9"/>
      <c r="D14" s="9">
        <v>1309500</v>
      </c>
      <c r="E14" s="10"/>
      <c r="F14" s="9">
        <f>+D14</f>
        <v>1309500</v>
      </c>
    </row>
    <row r="15" spans="1:6" ht="23.25">
      <c r="A15" s="36"/>
      <c r="B15" s="8" t="s">
        <v>40</v>
      </c>
      <c r="C15" s="37"/>
      <c r="D15" s="9">
        <v>50676</v>
      </c>
      <c r="E15" s="38"/>
      <c r="F15" s="9">
        <f>+D15</f>
        <v>50676</v>
      </c>
    </row>
    <row r="16" spans="1:8" s="12" customFormat="1" ht="24" thickBot="1">
      <c r="A16" s="62" t="s">
        <v>10</v>
      </c>
      <c r="B16" s="63"/>
      <c r="C16" s="14">
        <f>SUM(C12:C14)</f>
        <v>17667500</v>
      </c>
      <c r="D16" s="14">
        <f>SUM(D12:D15)</f>
        <v>13097617.17</v>
      </c>
      <c r="E16" s="15"/>
      <c r="F16" s="14">
        <f>SUM(F12:F15)</f>
        <v>-4569882.83</v>
      </c>
      <c r="H16" s="13"/>
    </row>
    <row r="17" ht="7.5" customHeight="1" thickTop="1"/>
    <row r="18" spans="1:8" s="5" customFormat="1" ht="18.75" customHeight="1">
      <c r="A18" s="59" t="s">
        <v>18</v>
      </c>
      <c r="B18" s="59"/>
      <c r="C18" s="54" t="s">
        <v>11</v>
      </c>
      <c r="D18" s="54" t="s">
        <v>34</v>
      </c>
      <c r="E18" s="3" t="s">
        <v>13</v>
      </c>
      <c r="F18" s="4" t="s">
        <v>15</v>
      </c>
      <c r="H18" s="30"/>
    </row>
    <row r="19" spans="1:8" s="5" customFormat="1" ht="21" customHeight="1">
      <c r="A19" s="59"/>
      <c r="B19" s="59"/>
      <c r="C19" s="54"/>
      <c r="D19" s="54"/>
      <c r="E19" s="3" t="s">
        <v>14</v>
      </c>
      <c r="F19" s="4" t="s">
        <v>16</v>
      </c>
      <c r="H19" s="6"/>
    </row>
    <row r="20" spans="1:10" ht="23.25">
      <c r="A20" s="7"/>
      <c r="B20" s="8" t="s">
        <v>19</v>
      </c>
      <c r="C20" s="9">
        <v>3273734</v>
      </c>
      <c r="D20" s="9">
        <f>1400690+18987</f>
        <v>1419677</v>
      </c>
      <c r="E20" s="10" t="s">
        <v>13</v>
      </c>
      <c r="F20" s="9">
        <f>+C20-D20</f>
        <v>1854057</v>
      </c>
      <c r="G20" s="1">
        <v>588000</v>
      </c>
      <c r="H20" s="2">
        <v>195500</v>
      </c>
      <c r="I20" s="1">
        <v>194500</v>
      </c>
      <c r="J20" s="53">
        <f>SUM(G20:I20)</f>
        <v>978000</v>
      </c>
    </row>
    <row r="21" spans="1:6" ht="23.25">
      <c r="A21" s="7"/>
      <c r="B21" s="8" t="s">
        <v>20</v>
      </c>
      <c r="C21" s="9">
        <v>4020600</v>
      </c>
      <c r="D21" s="9">
        <f>301607+1410309</f>
        <v>1711916</v>
      </c>
      <c r="E21" s="10" t="s">
        <v>13</v>
      </c>
      <c r="F21" s="9">
        <f aca="true" t="shared" si="1" ref="F21:F30">+C21-D21</f>
        <v>2308684</v>
      </c>
    </row>
    <row r="22" spans="1:6" ht="23.25">
      <c r="A22" s="7"/>
      <c r="B22" s="8" t="s">
        <v>21</v>
      </c>
      <c r="C22" s="9">
        <v>1715040</v>
      </c>
      <c r="D22" s="9">
        <f>143660+766445</f>
        <v>910105</v>
      </c>
      <c r="E22" s="10" t="s">
        <v>13</v>
      </c>
      <c r="F22" s="9">
        <f t="shared" si="1"/>
        <v>804935</v>
      </c>
    </row>
    <row r="23" spans="1:7" ht="23.25">
      <c r="A23" s="7"/>
      <c r="B23" s="8" t="s">
        <v>22</v>
      </c>
      <c r="C23" s="9">
        <v>684200</v>
      </c>
      <c r="D23" s="9">
        <f>410+459444</f>
        <v>459854</v>
      </c>
      <c r="E23" s="10" t="s">
        <v>13</v>
      </c>
      <c r="F23" s="9">
        <f t="shared" si="1"/>
        <v>224346</v>
      </c>
      <c r="G23" s="53">
        <v>11574</v>
      </c>
    </row>
    <row r="24" spans="1:15" ht="23.25">
      <c r="A24" s="7"/>
      <c r="B24" s="8" t="s">
        <v>23</v>
      </c>
      <c r="C24" s="9">
        <v>2436600</v>
      </c>
      <c r="D24" s="9">
        <f>99175+937668.83</f>
        <v>1036843.83</v>
      </c>
      <c r="E24" s="10" t="s">
        <v>13</v>
      </c>
      <c r="F24" s="9">
        <f t="shared" si="1"/>
        <v>1399756.17</v>
      </c>
      <c r="G24" s="1">
        <v>4812</v>
      </c>
      <c r="H24" s="2">
        <v>7990</v>
      </c>
      <c r="I24" s="1">
        <v>6526</v>
      </c>
      <c r="J24" s="1">
        <v>10091</v>
      </c>
      <c r="K24" s="1">
        <v>4200</v>
      </c>
      <c r="L24" s="1">
        <v>2000</v>
      </c>
      <c r="M24" s="1">
        <v>10348</v>
      </c>
      <c r="N24" s="1">
        <v>6480</v>
      </c>
      <c r="O24" s="53">
        <f>SUM(G24:N24)</f>
        <v>52447</v>
      </c>
    </row>
    <row r="25" spans="1:6" ht="23.25">
      <c r="A25" s="7"/>
      <c r="B25" s="8" t="s">
        <v>24</v>
      </c>
      <c r="C25" s="9">
        <v>2001620</v>
      </c>
      <c r="D25" s="9">
        <f>194856.26+497242.4</f>
        <v>692098.66</v>
      </c>
      <c r="E25" s="10" t="s">
        <v>13</v>
      </c>
      <c r="F25" s="9">
        <f>+C25-D25</f>
        <v>1309521.3399999999</v>
      </c>
    </row>
    <row r="26" spans="1:6" ht="23.25">
      <c r="A26" s="7"/>
      <c r="B26" s="8" t="s">
        <v>25</v>
      </c>
      <c r="C26" s="9">
        <v>396000</v>
      </c>
      <c r="D26" s="9">
        <f>11888.21+75980.35</f>
        <v>87868.56</v>
      </c>
      <c r="E26" s="10" t="s">
        <v>13</v>
      </c>
      <c r="F26" s="9">
        <f>+C26-D25</f>
        <v>-296098.66000000003</v>
      </c>
    </row>
    <row r="27" spans="1:6" ht="23.25">
      <c r="A27" s="7"/>
      <c r="B27" s="8" t="s">
        <v>26</v>
      </c>
      <c r="C27" s="9">
        <v>2008000</v>
      </c>
      <c r="D27" s="9">
        <f>146900+828574</f>
        <v>975474</v>
      </c>
      <c r="E27" s="10" t="s">
        <v>13</v>
      </c>
      <c r="F27" s="9">
        <f>+C27-D26</f>
        <v>1920131.44</v>
      </c>
    </row>
    <row r="28" spans="1:9" ht="23.25">
      <c r="A28" s="7"/>
      <c r="B28" s="8" t="s">
        <v>27</v>
      </c>
      <c r="C28" s="9">
        <v>316800</v>
      </c>
      <c r="D28" s="50">
        <f>1500+158734</f>
        <v>160234</v>
      </c>
      <c r="E28" s="10" t="s">
        <v>13</v>
      </c>
      <c r="F28" s="9">
        <f>+C28-D27</f>
        <v>-658674</v>
      </c>
      <c r="I28" s="45" t="s">
        <v>38</v>
      </c>
    </row>
    <row r="29" spans="1:9" ht="23.25">
      <c r="A29" s="7"/>
      <c r="B29" s="8" t="s">
        <v>28</v>
      </c>
      <c r="C29" s="9">
        <v>514126</v>
      </c>
      <c r="D29" s="18">
        <v>0</v>
      </c>
      <c r="E29" s="10" t="s">
        <v>13</v>
      </c>
      <c r="F29" s="9">
        <f t="shared" si="1"/>
        <v>514126</v>
      </c>
      <c r="I29" s="45"/>
    </row>
    <row r="30" spans="1:9" ht="23.25">
      <c r="A30" s="7"/>
      <c r="B30" s="8" t="s">
        <v>29</v>
      </c>
      <c r="C30" s="9">
        <v>300780</v>
      </c>
      <c r="D30" s="18">
        <v>58032</v>
      </c>
      <c r="E30" s="10" t="s">
        <v>13</v>
      </c>
      <c r="F30" s="9">
        <f t="shared" si="1"/>
        <v>242748</v>
      </c>
      <c r="I30" s="46" t="s">
        <v>42</v>
      </c>
    </row>
    <row r="31" spans="1:9" s="12" customFormat="1" ht="23.25">
      <c r="A31" s="55" t="s">
        <v>31</v>
      </c>
      <c r="B31" s="56"/>
      <c r="C31" s="11">
        <f>SUM(C20:C33)</f>
        <v>17667500</v>
      </c>
      <c r="D31" s="11">
        <f>SUM(D20:D30)</f>
        <v>7512103.05</v>
      </c>
      <c r="E31" s="4" t="s">
        <v>13</v>
      </c>
      <c r="F31" s="11">
        <f>SUM(F20:F30)</f>
        <v>9623532.29</v>
      </c>
      <c r="H31" s="13"/>
      <c r="I31" s="46" t="s">
        <v>41</v>
      </c>
    </row>
    <row r="32" spans="1:8" ht="23.25">
      <c r="A32" s="64" t="s">
        <v>30</v>
      </c>
      <c r="B32" s="65"/>
      <c r="C32" s="18">
        <v>0</v>
      </c>
      <c r="D32" s="9">
        <f>1006.5+468000</f>
        <v>469006.5</v>
      </c>
      <c r="E32" s="22"/>
      <c r="F32" s="47">
        <v>0</v>
      </c>
      <c r="H32" s="19"/>
    </row>
    <row r="33" spans="1:6" ht="23.25">
      <c r="A33" s="64" t="s">
        <v>37</v>
      </c>
      <c r="B33" s="65"/>
      <c r="C33" s="18">
        <v>0</v>
      </c>
      <c r="D33" s="18">
        <v>0</v>
      </c>
      <c r="E33" s="39"/>
      <c r="F33" s="48">
        <v>0</v>
      </c>
    </row>
    <row r="34" spans="1:8" s="12" customFormat="1" ht="23.25">
      <c r="A34" s="42" t="s">
        <v>40</v>
      </c>
      <c r="B34" s="43"/>
      <c r="C34" s="44"/>
      <c r="D34" s="9">
        <v>17220</v>
      </c>
      <c r="E34" s="30"/>
      <c r="F34" s="25"/>
      <c r="H34" s="13">
        <f>16400+820</f>
        <v>17220</v>
      </c>
    </row>
    <row r="35" spans="1:11" ht="26.25" customHeight="1">
      <c r="A35" s="7" t="s">
        <v>32</v>
      </c>
      <c r="B35" s="20"/>
      <c r="C35" s="21"/>
      <c r="D35" s="9">
        <f>424500+141500+141500+141500</f>
        <v>849000</v>
      </c>
      <c r="E35" s="39"/>
      <c r="F35" s="40"/>
      <c r="G35" s="1">
        <v>285000</v>
      </c>
      <c r="H35" s="2">
        <v>141500</v>
      </c>
      <c r="I35" s="1">
        <v>141500</v>
      </c>
      <c r="J35" s="1">
        <v>141500</v>
      </c>
      <c r="K35" s="53">
        <f>SUM(G35:J35)</f>
        <v>709500</v>
      </c>
    </row>
    <row r="36" spans="1:8" s="12" customFormat="1" ht="23.25">
      <c r="A36" s="55" t="s">
        <v>36</v>
      </c>
      <c r="B36" s="60"/>
      <c r="C36" s="23"/>
      <c r="D36" s="49">
        <f>SUM(D31:D35)</f>
        <v>8847329.55</v>
      </c>
      <c r="E36" s="24"/>
      <c r="F36" s="25" t="s">
        <v>43</v>
      </c>
      <c r="G36" s="26"/>
      <c r="H36" s="13"/>
    </row>
    <row r="37" spans="2:8" s="27" customFormat="1" ht="28.5" customHeight="1" thickBot="1">
      <c r="B37" s="61" t="s">
        <v>33</v>
      </c>
      <c r="C37" s="61"/>
      <c r="D37" s="51">
        <f>+D16-D36</f>
        <v>4250287.619999999</v>
      </c>
      <c r="F37" s="29"/>
      <c r="H37" s="52"/>
    </row>
    <row r="38" ht="15.75" customHeight="1" thickTop="1"/>
    <row r="39" spans="2:9" ht="26.25">
      <c r="B39" s="27"/>
      <c r="C39" s="29"/>
      <c r="D39" s="28"/>
      <c r="F39" s="31"/>
      <c r="G39" s="31"/>
      <c r="H39" s="32"/>
      <c r="I39" s="32"/>
    </row>
    <row r="40" spans="7:9" ht="26.25">
      <c r="G40" s="31"/>
      <c r="H40" s="32"/>
      <c r="I40" s="32"/>
    </row>
    <row r="41" spans="7:9" ht="26.25">
      <c r="G41" s="31"/>
      <c r="H41" s="33"/>
      <c r="I41" s="33"/>
    </row>
    <row r="42" spans="7:9" ht="26.25">
      <c r="G42" s="31"/>
      <c r="H42" s="32"/>
      <c r="I42" s="32"/>
    </row>
    <row r="43" spans="7:9" ht="26.25">
      <c r="G43" s="34"/>
      <c r="H43" s="35"/>
      <c r="I43" s="31"/>
    </row>
  </sheetData>
  <sheetProtection/>
  <mergeCells count="16">
    <mergeCell ref="A36:B36"/>
    <mergeCell ref="B37:C37"/>
    <mergeCell ref="A12:B12"/>
    <mergeCell ref="A16:B16"/>
    <mergeCell ref="A18:B19"/>
    <mergeCell ref="C18:C19"/>
    <mergeCell ref="A32:B32"/>
    <mergeCell ref="A33:B33"/>
    <mergeCell ref="D18:D19"/>
    <mergeCell ref="A31:B31"/>
    <mergeCell ref="A1:F1"/>
    <mergeCell ref="A2:F2"/>
    <mergeCell ref="A3:F3"/>
    <mergeCell ref="A4:B5"/>
    <mergeCell ref="C4:C5"/>
    <mergeCell ref="D4:D5"/>
  </mergeCells>
  <printOptions/>
  <pageMargins left="0.4724409448818898" right="0.15748031496062992" top="0.17" bottom="0.1968503937007874" header="0.19" footer="0.1574803149606299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MoZarD</cp:lastModifiedBy>
  <cp:lastPrinted>2010-04-08T06:16:21Z</cp:lastPrinted>
  <dcterms:created xsi:type="dcterms:W3CDTF">2008-01-17T21:25:29Z</dcterms:created>
  <dcterms:modified xsi:type="dcterms:W3CDTF">2010-04-26T05:59:39Z</dcterms:modified>
  <cp:category/>
  <cp:version/>
  <cp:contentType/>
  <cp:contentStatus/>
</cp:coreProperties>
</file>